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wn\Downloads\"/>
    </mc:Choice>
  </mc:AlternateContent>
  <xr:revisionPtr revIDLastSave="0" documentId="13_ncr:1_{084BB30D-9DFB-43F4-BF9D-4DCCCCEDBFB6}" xr6:coauthVersionLast="47" xr6:coauthVersionMax="47" xr10:uidLastSave="{00000000-0000-0000-0000-000000000000}"/>
  <bookViews>
    <workbookView xWindow="-120" yWindow="-120" windowWidth="29040" windowHeight="15840" tabRatio="734" xr2:uid="{53C28528-FF9F-4D1B-A529-83DA16E7EA07}"/>
  </bookViews>
  <sheets>
    <sheet name="2025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4" i="4" l="1"/>
  <c r="AD25" i="4"/>
  <c r="AD26" i="4"/>
  <c r="AD27" i="4"/>
  <c r="AD17" i="4"/>
  <c r="AD18" i="4"/>
  <c r="AD19" i="4"/>
  <c r="AD20" i="4"/>
  <c r="AD11" i="4"/>
  <c r="AD12" i="4"/>
  <c r="AD13" i="4"/>
  <c r="AD10" i="4"/>
  <c r="AD6" i="4"/>
  <c r="AD7" i="4"/>
  <c r="X15" i="4"/>
  <c r="W15" i="4"/>
  <c r="V15" i="4"/>
  <c r="U15" i="4"/>
  <c r="S15" i="4"/>
  <c r="P15" i="4"/>
  <c r="O15" i="4"/>
  <c r="M15" i="4"/>
  <c r="L15" i="4"/>
  <c r="K15" i="4"/>
  <c r="G15" i="4"/>
  <c r="D15" i="4"/>
  <c r="C15" i="4"/>
  <c r="X22" i="4"/>
  <c r="W22" i="4"/>
  <c r="V22" i="4"/>
  <c r="U22" i="4"/>
  <c r="T22" i="4"/>
  <c r="S22" i="4"/>
  <c r="R22" i="4"/>
  <c r="P22" i="4"/>
  <c r="O22" i="4"/>
  <c r="M22" i="4"/>
  <c r="L22" i="4"/>
  <c r="K22" i="4"/>
  <c r="G22" i="4"/>
  <c r="F22" i="4"/>
  <c r="D22" i="4"/>
  <c r="C22" i="4"/>
  <c r="B22" i="4"/>
  <c r="D29" i="4"/>
  <c r="E29" i="4"/>
  <c r="F29" i="4"/>
  <c r="H29" i="4"/>
  <c r="I29" i="4"/>
  <c r="J29" i="4"/>
  <c r="K29" i="4"/>
  <c r="L29" i="4"/>
  <c r="M29" i="4"/>
  <c r="N29" i="4"/>
  <c r="O29" i="4"/>
  <c r="Q29" i="4"/>
  <c r="R29" i="4"/>
  <c r="U29" i="4"/>
  <c r="V29" i="4"/>
  <c r="W29" i="4"/>
  <c r="X29" i="4"/>
  <c r="Y29" i="4"/>
  <c r="Z29" i="4"/>
  <c r="AA29" i="4"/>
  <c r="AB29" i="4"/>
  <c r="AC29" i="4"/>
  <c r="B29" i="4"/>
  <c r="X14" i="4"/>
  <c r="W14" i="4"/>
  <c r="V14" i="4"/>
  <c r="U14" i="4"/>
  <c r="S14" i="4"/>
  <c r="P14" i="4"/>
  <c r="O14" i="4"/>
  <c r="M14" i="4"/>
  <c r="L14" i="4"/>
  <c r="K14" i="4"/>
  <c r="G14" i="4"/>
  <c r="D14" i="4"/>
  <c r="C14" i="4"/>
  <c r="X21" i="4"/>
  <c r="W21" i="4"/>
  <c r="V21" i="4"/>
  <c r="U21" i="4"/>
  <c r="T21" i="4"/>
  <c r="S21" i="4"/>
  <c r="R21" i="4"/>
  <c r="P21" i="4"/>
  <c r="O21" i="4"/>
  <c r="M21" i="4"/>
  <c r="L21" i="4"/>
  <c r="K21" i="4"/>
  <c r="G21" i="4"/>
  <c r="F21" i="4"/>
  <c r="D21" i="4"/>
  <c r="C21" i="4"/>
  <c r="B21" i="4"/>
  <c r="E28" i="4"/>
  <c r="F28" i="4"/>
  <c r="H28" i="4"/>
  <c r="I28" i="4"/>
  <c r="J28" i="4"/>
  <c r="K28" i="4"/>
  <c r="L28" i="4"/>
  <c r="M28" i="4"/>
  <c r="N28" i="4"/>
  <c r="O28" i="4"/>
  <c r="Q28" i="4"/>
  <c r="R28" i="4"/>
  <c r="U28" i="4"/>
  <c r="V28" i="4"/>
  <c r="W28" i="4"/>
  <c r="X28" i="4"/>
  <c r="Y28" i="4"/>
  <c r="Z28" i="4"/>
  <c r="AA28" i="4"/>
  <c r="AB28" i="4"/>
  <c r="AC28" i="4"/>
  <c r="D28" i="4"/>
  <c r="B28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B8" i="4"/>
  <c r="AD28" i="4" l="1"/>
  <c r="AD29" i="4"/>
  <c r="AD21" i="4"/>
  <c r="AD15" i="4"/>
  <c r="AD14" i="4"/>
  <c r="AD22" i="4"/>
  <c r="AD8" i="4"/>
</calcChain>
</file>

<file path=xl/sharedStrings.xml><?xml version="1.0" encoding="utf-8"?>
<sst xmlns="http://schemas.openxmlformats.org/spreadsheetml/2006/main" count="121" uniqueCount="47">
  <si>
    <t>end of table</t>
  </si>
  <si>
    <t>Adams State University</t>
  </si>
  <si>
    <t>Aims Community College</t>
  </si>
  <si>
    <t>Arapahoe Community College</t>
  </si>
  <si>
    <t>Colorado Mesa University</t>
  </si>
  <si>
    <t>Colorado Mountain College</t>
  </si>
  <si>
    <t>Colorado Northwestern Community College</t>
  </si>
  <si>
    <t>Colorado School of Mines</t>
  </si>
  <si>
    <t>Colorado State University</t>
  </si>
  <si>
    <t>Colorado State University - Global</t>
  </si>
  <si>
    <t>Colorado State University - Pueblo</t>
  </si>
  <si>
    <t>Community College of Aurora</t>
  </si>
  <si>
    <t>Community College of Denver</t>
  </si>
  <si>
    <t>Fort Lewis College</t>
  </si>
  <si>
    <t>Front Range Community College</t>
  </si>
  <si>
    <t>Lamar Community College</t>
  </si>
  <si>
    <t>Metropolitan State University of Denver</t>
  </si>
  <si>
    <t>Morgan Community College</t>
  </si>
  <si>
    <t>Northeastern Junior College</t>
  </si>
  <si>
    <t>Otero College</t>
  </si>
  <si>
    <t>Pikes Peak State College</t>
  </si>
  <si>
    <t>Pueblo Community College</t>
  </si>
  <si>
    <t>Red Rocks Community College</t>
  </si>
  <si>
    <t>Trinidad State College</t>
  </si>
  <si>
    <t>University of Colorado Boulder</t>
  </si>
  <si>
    <t>University of Colorado Colorado Springs</t>
  </si>
  <si>
    <t>University of Colorado Denver &amp; Anschutz</t>
  </si>
  <si>
    <t>University of Northern Colorado</t>
  </si>
  <si>
    <t>Western Colorado University</t>
  </si>
  <si>
    <t>N/A</t>
  </si>
  <si>
    <t>1 sheet - "2025" in Workbook</t>
  </si>
  <si>
    <t>Reporting Fields</t>
  </si>
  <si>
    <t>Total number of credit hours ACCEPTED (including C- or higher)</t>
  </si>
  <si>
    <t>Total number of credit hours APPLIED</t>
  </si>
  <si>
    <t>Associates of General Studies (SURDS code = 12)</t>
  </si>
  <si>
    <t>Number of credit hours ACCEPTED</t>
  </si>
  <si>
    <t>Number of credits APPLIED</t>
  </si>
  <si>
    <t>Number of credits NOT APPLIED</t>
  </si>
  <si>
    <t>Number of credit hours NOT ACCEPTED</t>
  </si>
  <si>
    <t>Total Credit Hours - ALL Degrees (aggregate)</t>
  </si>
  <si>
    <t>Associates of Arts AND Sciences (SURDS code = 13)</t>
  </si>
  <si>
    <t>Bachelor's Degrees (SURDS code = 21)</t>
  </si>
  <si>
    <t>Percentage of accepted hours applied</t>
  </si>
  <si>
    <t>Percentage of credit hours accepted</t>
  </si>
  <si>
    <t>SB24-164 Reporting: Unduplicated Student Count at Time of Initial Transfer and Enrollment for Summer 2025</t>
  </si>
  <si>
    <t>Total</t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</si>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</sst>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0"/>
      <name val="Arial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8"/>
      <color theme="0"/>
      <name val="Arial"/>
      <family val="2"/>
    </font>
    <font>
      <sz val="12"/>
      <color theme="0"/>
      <name val="Arial"/>
      <family val="2"/>
    </font>
    <font>
      <sz val="11"/>
      <color theme="0"/>
      <name val="Arial"/>
      <family val="2"/>
    </font>
    <font>
      <b/>
      <sz val="14"/>
      <name val="Arial"/>
      <family val="2"/>
    </font>
    <font>
      <b/>
      <sz val="12"/>
      <color rgb="FF000000"/>
      <name val="Arial"/>
      <family val="2"/>
    </font>
    <font>
      <b/>
      <sz val="11"/>
      <color theme="1"/>
      <name val="Arial"/>
      <family val="2"/>
    </font>
    <font>
      <sz val="12"/>
      <color theme="2" tint="-0.499984740745262"/>
      <name val="Arial"/>
      <family val="2"/>
    </font>
    <font>
      <sz val="12"/>
      <color theme="9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9" fontId="10" fillId="0" borderId="0" applyFont="0" applyFill="0" applyBorder="0" applyAlignment="0" applyProtection="0"/>
  </cellStyleXfs>
  <cellXfs count="68">
    <xf numFmtId="0" fontId="0" fillId="0" borderId="0" xfId="0"/>
    <xf numFmtId="0" fontId="16" fillId="0" borderId="0" xfId="0" applyFont="1" applyAlignment="1">
      <alignment horizontal="right"/>
    </xf>
    <xf numFmtId="0" fontId="15" fillId="3" borderId="0" xfId="0" applyFont="1" applyFill="1" applyAlignment="1">
      <alignment horizontal="right"/>
    </xf>
    <xf numFmtId="0" fontId="13" fillId="4" borderId="5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0" fontId="16" fillId="0" borderId="0" xfId="0" applyFont="1"/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5" fillId="3" borderId="0" xfId="0" applyFont="1" applyFill="1" applyAlignment="1">
      <alignment horizontal="right" vertical="center"/>
    </xf>
    <xf numFmtId="0" fontId="5" fillId="3" borderId="0" xfId="0" applyFont="1" applyFill="1" applyAlignment="1">
      <alignment horizontal="left" vertical="top" wrapText="1"/>
    </xf>
    <xf numFmtId="0" fontId="5" fillId="3" borderId="0" xfId="0" applyFont="1" applyFill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left"/>
    </xf>
    <xf numFmtId="0" fontId="13" fillId="4" borderId="5" xfId="0" applyFont="1" applyFill="1" applyBorder="1" applyAlignment="1">
      <alignment horizontal="left" vertical="top" wrapText="1"/>
    </xf>
    <xf numFmtId="0" fontId="13" fillId="4" borderId="1" xfId="0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6" fillId="0" borderId="0" xfId="1" applyNumberFormat="1" applyFont="1" applyFill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7" fillId="0" borderId="0" xfId="1" applyNumberFormat="1" applyFont="1" applyFill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5" fillId="3" borderId="0" xfId="0" applyFont="1" applyFill="1"/>
    <xf numFmtId="0" fontId="5" fillId="2" borderId="1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3" fontId="12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3" fontId="12" fillId="4" borderId="0" xfId="0" applyNumberFormat="1" applyFont="1" applyFill="1" applyAlignment="1">
      <alignment horizontal="left"/>
    </xf>
    <xf numFmtId="0" fontId="5" fillId="2" borderId="3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9" fontId="5" fillId="5" borderId="1" xfId="4" applyFont="1" applyFill="1" applyBorder="1" applyAlignment="1">
      <alignment horizontal="left" vertical="center"/>
    </xf>
    <xf numFmtId="9" fontId="13" fillId="5" borderId="1" xfId="4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9" fillId="0" borderId="0" xfId="0" applyFont="1" applyAlignment="1">
      <alignment horizontal="center" vertical="center" wrapText="1"/>
    </xf>
    <xf numFmtId="0" fontId="12" fillId="4" borderId="5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wrapText="1"/>
    </xf>
    <xf numFmtId="0" fontId="4" fillId="5" borderId="5" xfId="0" applyFont="1" applyFill="1" applyBorder="1" applyAlignment="1">
      <alignment horizontal="left" wrapText="1"/>
    </xf>
    <xf numFmtId="0" fontId="18" fillId="4" borderId="5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4" fillId="2" borderId="10" xfId="0" applyFont="1" applyFill="1" applyBorder="1" applyAlignment="1">
      <alignment horizontal="left" wrapText="1"/>
    </xf>
    <xf numFmtId="0" fontId="4" fillId="5" borderId="10" xfId="0" applyFont="1" applyFill="1" applyBorder="1" applyAlignment="1">
      <alignment horizontal="left" wrapText="1"/>
    </xf>
    <xf numFmtId="0" fontId="18" fillId="4" borderId="5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horizontal="left" wrapText="1"/>
    </xf>
    <xf numFmtId="0" fontId="12" fillId="2" borderId="12" xfId="0" applyFont="1" applyFill="1" applyBorder="1" applyAlignment="1">
      <alignment horizontal="left" wrapText="1"/>
    </xf>
    <xf numFmtId="0" fontId="12" fillId="2" borderId="13" xfId="0" applyFont="1" applyFill="1" applyBorder="1" applyAlignment="1">
      <alignment horizontal="left" wrapText="1"/>
    </xf>
    <xf numFmtId="0" fontId="12" fillId="2" borderId="3" xfId="0" applyFont="1" applyFill="1" applyBorder="1" applyAlignment="1">
      <alignment horizontal="left" wrapText="1"/>
    </xf>
    <xf numFmtId="0" fontId="12" fillId="2" borderId="3" xfId="0" applyFont="1" applyFill="1" applyBorder="1" applyAlignment="1">
      <alignment horizontal="left"/>
    </xf>
    <xf numFmtId="0" fontId="4" fillId="5" borderId="7" xfId="0" applyFont="1" applyFill="1" applyBorder="1" applyAlignment="1">
      <alignment horizontal="left" wrapText="1"/>
    </xf>
    <xf numFmtId="9" fontId="5" fillId="5" borderId="2" xfId="4" applyFont="1" applyFill="1" applyBorder="1" applyAlignment="1">
      <alignment horizontal="left" vertical="center"/>
    </xf>
    <xf numFmtId="9" fontId="13" fillId="5" borderId="2" xfId="4" applyFont="1" applyFill="1" applyBorder="1" applyAlignment="1">
      <alignment horizontal="left" vertical="center"/>
    </xf>
    <xf numFmtId="0" fontId="20" fillId="0" borderId="0" xfId="0" applyFont="1"/>
    <xf numFmtId="0" fontId="20" fillId="2" borderId="0" xfId="0" applyFont="1" applyFill="1" applyAlignment="1">
      <alignment horizontal="left" wrapText="1"/>
    </xf>
    <xf numFmtId="0" fontId="21" fillId="4" borderId="1" xfId="0" applyFont="1" applyFill="1" applyBorder="1"/>
  </cellXfs>
  <cellStyles count="5">
    <cellStyle name="Comma 2" xfId="2" xr:uid="{DDF55B53-C7F9-412E-8378-ECBBE2D6135B}"/>
    <cellStyle name="Hyperlink" xfId="1" builtinId="8"/>
    <cellStyle name="Normal" xfId="0" builtinId="0"/>
    <cellStyle name="Normal 2" xfId="3" xr:uid="{EC6D1482-409F-44D0-A580-8AEC88C750F9}"/>
    <cellStyle name="Percent" xfId="4" builtinId="5"/>
  </cellStyles>
  <dxfs count="3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001970"/>
      <color rgb="FF5C666F"/>
      <color rgb="FF6EC4E8"/>
      <color rgb="FFD0D2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3567113</xdr:colOff>
      <xdr:row>1</xdr:row>
      <xdr:rowOff>17136</xdr:rowOff>
    </xdr:to>
    <xdr:pic>
      <xdr:nvPicPr>
        <xdr:cNvPr id="2" name="Picture 1" descr="CDHE Logo">
          <a:extLst>
            <a:ext uri="{FF2B5EF4-FFF2-40B4-BE49-F238E27FC236}">
              <a16:creationId xmlns:a16="http://schemas.microsoft.com/office/drawing/2014/main" id="{8ACEF71B-8536-47F1-8968-60259F42E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62350" cy="100773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94EEA2-3610-4571-964F-F5D25771AF82}" name="Table1" displayName="Table1" ref="A4:AD29" totalsRowShown="0" headerRowDxfId="0" dataDxfId="1" tableBorderDxfId="31">
  <autoFilter ref="A4:AD29" xr:uid="{9694EEA2-3610-4571-964F-F5D25771AF82}"/>
  <tableColumns count="30">
    <tableColumn id="1" xr3:uid="{D0F5721B-5D84-425C-BE88-9E185594DAC6}" name="Reporting Fields"/>
    <tableColumn id="2" xr3:uid="{5DB13CCF-53AA-40C6-963D-CBB0BB595F70}" name="Adams State University" dataDxfId="30"/>
    <tableColumn id="3" xr3:uid="{624119C8-D75E-479B-8CB0-3EC458D8F32A}" name="Aims Community College" dataDxfId="29"/>
    <tableColumn id="4" xr3:uid="{08FEA1F1-A935-4387-B32F-515F219CA667}" name="Arapahoe Community College" dataDxfId="28"/>
    <tableColumn id="5" xr3:uid="{807EBAE3-F750-4F33-B974-F51EDBBE9CFF}" name="Colorado Mesa University" dataDxfId="27"/>
    <tableColumn id="6" xr3:uid="{818541AF-C9E1-43C6-9C7A-E46F211D9266}" name="Colorado Mountain College" dataDxfId="26"/>
    <tableColumn id="7" xr3:uid="{3CB5148A-3148-4838-A37F-F3D836A8D894}" name="Colorado Northwestern Community College" dataDxfId="25"/>
    <tableColumn id="8" xr3:uid="{AA91A2CF-90F4-4062-AD0C-5D70DD6561B6}" name="Colorado School of Mines" dataDxfId="24"/>
    <tableColumn id="9" xr3:uid="{5CD4CD8F-5FF4-4C35-B5A5-64C6F26487F8}" name="Colorado State University" dataDxfId="23"/>
    <tableColumn id="10" xr3:uid="{5146E1B5-76F8-4B5C-A507-5A7A5FB34E74}" name="Colorado State University - Global" dataDxfId="22"/>
    <tableColumn id="11" xr3:uid="{143DBF3D-DAF1-4E79-95B8-C4D4A5ED7C35}" name="Colorado State University - Pueblo" dataDxfId="21"/>
    <tableColumn id="12" xr3:uid="{042BEE33-42FF-4D01-BADB-BB277A1C8B9B}" name="Community College of Aurora" dataDxfId="20"/>
    <tableColumn id="13" xr3:uid="{D988D9EA-5245-4600-9577-509111FDBD67}" name="Community College of Denver" dataDxfId="19"/>
    <tableColumn id="14" xr3:uid="{796A9C38-F74C-4547-9A7A-FB85790E8216}" name="Fort Lewis College" dataDxfId="18"/>
    <tableColumn id="15" xr3:uid="{3E2D74B1-65FE-4C64-A31B-8E0E5E29E27D}" name="Front Range Community College" dataDxfId="17"/>
    <tableColumn id="16" xr3:uid="{E4DF7D2A-24FD-4ABB-A8F3-D15EE7D732A6}" name="Lamar Community College" dataDxfId="16"/>
    <tableColumn id="17" xr3:uid="{FA8C9791-9A3C-4AFB-AA6F-84DB33886C12}" name="Metropolitan State University of Denver" dataDxfId="15"/>
    <tableColumn id="18" xr3:uid="{288AAADC-B7C8-4CB5-BF05-0AEA3DDE3977}" name="Morgan Community College" dataDxfId="14"/>
    <tableColumn id="19" xr3:uid="{216892D5-F467-405A-B29C-C8CEAACFFBA2}" name="Northeastern Junior College" dataDxfId="13"/>
    <tableColumn id="20" xr3:uid="{3C0FC9B7-611B-4B37-ADF3-1AF16DBA789B}" name="Otero College" dataDxfId="12"/>
    <tableColumn id="21" xr3:uid="{513E61C2-2CC6-4CBA-B442-1D839C620175}" name="Pikes Peak State College" dataDxfId="11"/>
    <tableColumn id="22" xr3:uid="{9273AD57-89FF-4E2A-BBA7-0B8DAF1DBAD1}" name="Pueblo Community College" dataDxfId="10"/>
    <tableColumn id="23" xr3:uid="{E5EE797A-7215-4150-8A8C-50DBCC16133F}" name="Red Rocks Community College" dataDxfId="9"/>
    <tableColumn id="24" xr3:uid="{96206D7A-2282-4552-A0C6-28D7EF9584D4}" name="Trinidad State College" dataDxfId="8"/>
    <tableColumn id="25" xr3:uid="{C013AA7C-5791-4E11-8F04-1B662D87B89F}" name="University of Colorado Boulder" dataDxfId="7"/>
    <tableColumn id="26" xr3:uid="{D289B3B3-24AF-465A-A5C9-CBC0AEB70D0A}" name="University of Colorado Colorado Springs" dataDxfId="6"/>
    <tableColumn id="27" xr3:uid="{C34E40AA-2565-4688-80EB-373B631AF141}" name="University of Colorado Denver &amp; Anschutz" dataDxfId="5"/>
    <tableColumn id="28" xr3:uid="{6A7B6CD5-D60E-4923-B673-8971242175F1}" name="University of Northern Colorado" dataDxfId="4"/>
    <tableColumn id="29" xr3:uid="{82D1936A-AAA8-4F2F-816C-9D558DD83021}" name="Western Colorado University" dataDxfId="3"/>
    <tableColumn id="30" xr3:uid="{AD54D412-0A8A-4C7C-81B0-88AD078FCEEE}" name="Total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2B254-363C-4A2A-809F-8A9B2FE438D2}">
  <dimension ref="A1:AE39"/>
  <sheetViews>
    <sheetView tabSelected="1" zoomScale="68" zoomScaleNormal="80" workbookViewId="0">
      <pane xSplit="1" topLeftCell="AB1" activePane="topRight" state="frozen"/>
      <selection activeCell="A4" sqref="A4"/>
      <selection pane="topRight" activeCell="AD5" sqref="AD5"/>
    </sheetView>
  </sheetViews>
  <sheetFormatPr defaultColWidth="8.5703125" defaultRowHeight="14.25" x14ac:dyDescent="0.2"/>
  <cols>
    <col min="1" max="1" width="72.28515625" style="29" customWidth="1"/>
    <col min="2" max="2" width="30.28515625" style="6" customWidth="1"/>
    <col min="3" max="3" width="33" style="6" customWidth="1"/>
    <col min="4" max="4" width="38" style="6" customWidth="1"/>
    <col min="5" max="5" width="33" style="6" customWidth="1"/>
    <col min="6" max="6" width="34.7109375" style="6" customWidth="1"/>
    <col min="7" max="7" width="54.140625" style="6" customWidth="1"/>
    <col min="8" max="8" width="33" style="6" customWidth="1"/>
    <col min="9" max="9" width="32.5703125" style="6" customWidth="1"/>
    <col min="10" max="10" width="41.85546875" style="6" customWidth="1"/>
    <col min="11" max="11" width="42.7109375" style="6" customWidth="1"/>
    <col min="12" max="12" width="37.85546875" style="6" customWidth="1"/>
    <col min="13" max="13" width="38" style="6" customWidth="1"/>
    <col min="14" max="14" width="25.140625" style="23" customWidth="1"/>
    <col min="15" max="15" width="40.7109375" style="6" customWidth="1"/>
    <col min="16" max="16" width="34.28515625" style="6" customWidth="1"/>
    <col min="17" max="17" width="48.5703125" style="6" customWidth="1"/>
    <col min="18" max="18" width="35.7109375" style="6" customWidth="1"/>
    <col min="19" max="19" width="36.140625" style="6" customWidth="1"/>
    <col min="20" max="20" width="19.28515625" style="6" customWidth="1"/>
    <col min="21" max="21" width="32.140625" style="6" customWidth="1"/>
    <col min="22" max="22" width="34.85546875" style="6" customWidth="1"/>
    <col min="23" max="23" width="39.140625" style="6" customWidth="1"/>
    <col min="24" max="24" width="28.7109375" style="6" customWidth="1"/>
    <col min="25" max="25" width="38.7109375" style="6" customWidth="1"/>
    <col min="26" max="26" width="49.85546875" style="6" customWidth="1"/>
    <col min="27" max="27" width="51.7109375" style="6" customWidth="1"/>
    <col min="28" max="28" width="39.85546875" style="6" customWidth="1"/>
    <col min="29" max="29" width="36.5703125" style="6" customWidth="1"/>
    <col min="30" max="30" width="9" style="7" customWidth="1"/>
    <col min="31" max="16384" width="8.5703125" style="7"/>
  </cols>
  <sheetData>
    <row r="1" spans="1:31" ht="78.75" customHeight="1" x14ac:dyDescent="0.2">
      <c r="A1" s="9"/>
      <c r="B1" s="10"/>
      <c r="C1" s="11"/>
      <c r="D1" s="1"/>
      <c r="E1" s="1"/>
      <c r="F1" s="1"/>
      <c r="G1" s="1"/>
      <c r="H1" s="1"/>
      <c r="I1" s="1"/>
      <c r="J1" s="1"/>
      <c r="K1" s="1"/>
      <c r="L1" s="1"/>
      <c r="M1" s="1"/>
      <c r="N1" s="46"/>
      <c r="O1" s="46"/>
      <c r="AD1" s="8"/>
      <c r="AE1" s="65" t="s">
        <v>0</v>
      </c>
    </row>
    <row r="2" spans="1:31" s="15" customFormat="1" ht="29.25" customHeight="1" x14ac:dyDescent="0.2">
      <c r="A2" s="45" t="s">
        <v>44</v>
      </c>
      <c r="B2" s="12"/>
      <c r="C2" s="12"/>
      <c r="D2" s="2"/>
      <c r="E2" s="2"/>
      <c r="F2" s="2"/>
      <c r="G2" s="2"/>
      <c r="H2" s="2"/>
      <c r="I2" s="2"/>
      <c r="J2" s="2"/>
      <c r="K2" s="2"/>
      <c r="L2" s="2"/>
      <c r="M2" s="2"/>
      <c r="N2" s="13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30"/>
      <c r="AE2" s="65"/>
    </row>
    <row r="3" spans="1:31" s="15" customFormat="1" ht="29.25" customHeight="1" x14ac:dyDescent="0.2">
      <c r="A3" s="45" t="s">
        <v>30</v>
      </c>
      <c r="B3" s="12"/>
      <c r="C3" s="12"/>
      <c r="D3" s="2"/>
      <c r="E3" s="2"/>
      <c r="F3" s="2"/>
      <c r="G3" s="2"/>
      <c r="H3" s="2"/>
      <c r="I3" s="2"/>
      <c r="J3" s="2"/>
      <c r="K3" s="2"/>
      <c r="L3" s="2"/>
      <c r="M3" s="2"/>
      <c r="N3" s="13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30"/>
      <c r="AE3" s="65"/>
    </row>
    <row r="4" spans="1:31" s="16" customFormat="1" ht="15.75" x14ac:dyDescent="0.25">
      <c r="A4" s="57" t="s">
        <v>31</v>
      </c>
      <c r="B4" s="58" t="s">
        <v>1</v>
      </c>
      <c r="C4" s="58" t="s">
        <v>2</v>
      </c>
      <c r="D4" s="58" t="s">
        <v>3</v>
      </c>
      <c r="E4" s="58" t="s">
        <v>4</v>
      </c>
      <c r="F4" s="58" t="s">
        <v>5</v>
      </c>
      <c r="G4" s="58" t="s">
        <v>6</v>
      </c>
      <c r="H4" s="58" t="s">
        <v>7</v>
      </c>
      <c r="I4" s="58" t="s">
        <v>8</v>
      </c>
      <c r="J4" s="58" t="s">
        <v>9</v>
      </c>
      <c r="K4" s="58" t="s">
        <v>10</v>
      </c>
      <c r="L4" s="58" t="s">
        <v>11</v>
      </c>
      <c r="M4" s="58" t="s">
        <v>12</v>
      </c>
      <c r="N4" s="58" t="s">
        <v>13</v>
      </c>
      <c r="O4" s="58" t="s">
        <v>14</v>
      </c>
      <c r="P4" s="58" t="s">
        <v>15</v>
      </c>
      <c r="Q4" s="58" t="s">
        <v>16</v>
      </c>
      <c r="R4" s="58" t="s">
        <v>17</v>
      </c>
      <c r="S4" s="58" t="s">
        <v>18</v>
      </c>
      <c r="T4" s="58" t="s">
        <v>19</v>
      </c>
      <c r="U4" s="58" t="s">
        <v>20</v>
      </c>
      <c r="V4" s="58" t="s">
        <v>21</v>
      </c>
      <c r="W4" s="58" t="s">
        <v>22</v>
      </c>
      <c r="X4" s="58" t="s">
        <v>23</v>
      </c>
      <c r="Y4" s="58" t="s">
        <v>24</v>
      </c>
      <c r="Z4" s="58" t="s">
        <v>25</v>
      </c>
      <c r="AA4" s="58" t="s">
        <v>26</v>
      </c>
      <c r="AB4" s="59" t="s">
        <v>27</v>
      </c>
      <c r="AC4" s="60" t="s">
        <v>28</v>
      </c>
      <c r="AD4" s="61" t="s">
        <v>45</v>
      </c>
      <c r="AE4" s="65"/>
    </row>
    <row r="5" spans="1:31" s="15" customFormat="1" ht="15.75" x14ac:dyDescent="0.25">
      <c r="A5" s="47" t="s">
        <v>39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7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18"/>
      <c r="AD5" s="67"/>
      <c r="AE5" s="65"/>
    </row>
    <row r="6" spans="1:31" s="15" customFormat="1" ht="15.75" x14ac:dyDescent="0.25">
      <c r="A6" s="48" t="s">
        <v>32</v>
      </c>
      <c r="B6" s="31">
        <v>2741.65</v>
      </c>
      <c r="C6" s="31">
        <v>270</v>
      </c>
      <c r="D6" s="31">
        <v>3766.51</v>
      </c>
      <c r="E6" s="31">
        <v>446</v>
      </c>
      <c r="F6" s="31">
        <v>446</v>
      </c>
      <c r="G6" s="31">
        <v>131</v>
      </c>
      <c r="H6" s="31">
        <v>2246</v>
      </c>
      <c r="I6" s="31">
        <v>3876</v>
      </c>
      <c r="J6" s="31">
        <v>372</v>
      </c>
      <c r="K6" s="31">
        <v>413</v>
      </c>
      <c r="L6" s="31">
        <v>1991.62</v>
      </c>
      <c r="M6" s="31">
        <v>8219.7999999999993</v>
      </c>
      <c r="N6" s="4">
        <v>129</v>
      </c>
      <c r="O6" s="31">
        <v>3688.7</v>
      </c>
      <c r="P6" s="31">
        <v>1058.32</v>
      </c>
      <c r="Q6" s="31">
        <v>6589</v>
      </c>
      <c r="R6" s="31">
        <v>692</v>
      </c>
      <c r="S6" s="31">
        <v>742</v>
      </c>
      <c r="T6" s="31">
        <v>60</v>
      </c>
      <c r="U6" s="31">
        <v>5509</v>
      </c>
      <c r="V6" s="31">
        <v>338</v>
      </c>
      <c r="W6" s="31">
        <v>3135.13</v>
      </c>
      <c r="X6" s="31">
        <v>750</v>
      </c>
      <c r="Y6" s="31">
        <v>1655</v>
      </c>
      <c r="Z6" s="31">
        <v>4423</v>
      </c>
      <c r="AA6" s="31">
        <v>2705</v>
      </c>
      <c r="AB6" s="32">
        <v>734</v>
      </c>
      <c r="AC6" s="31">
        <v>45</v>
      </c>
      <c r="AD6" s="33">
        <f>SUM(B6:AC6)</f>
        <v>57172.729999999996</v>
      </c>
      <c r="AE6" s="65"/>
    </row>
    <row r="7" spans="1:31" s="15" customFormat="1" ht="15.75" x14ac:dyDescent="0.25">
      <c r="A7" s="49" t="s">
        <v>33</v>
      </c>
      <c r="B7" s="31">
        <v>2713.68</v>
      </c>
      <c r="C7" s="31">
        <v>251</v>
      </c>
      <c r="D7" s="31">
        <v>3484.45</v>
      </c>
      <c r="E7" s="31">
        <v>446</v>
      </c>
      <c r="F7" s="31">
        <v>446</v>
      </c>
      <c r="G7" s="31">
        <v>42</v>
      </c>
      <c r="H7" s="31">
        <v>2246</v>
      </c>
      <c r="I7" s="34">
        <v>3542</v>
      </c>
      <c r="J7" s="31">
        <v>334</v>
      </c>
      <c r="K7" s="31">
        <v>401</v>
      </c>
      <c r="L7" s="31">
        <v>1800.62</v>
      </c>
      <c r="M7" s="31">
        <v>7328.5</v>
      </c>
      <c r="N7" s="4">
        <v>129</v>
      </c>
      <c r="O7" s="31">
        <v>2633.7</v>
      </c>
      <c r="P7" s="31">
        <v>1058.32</v>
      </c>
      <c r="Q7" s="31">
        <v>6589</v>
      </c>
      <c r="R7" s="31">
        <v>692</v>
      </c>
      <c r="S7" s="31">
        <v>676</v>
      </c>
      <c r="T7" s="31">
        <v>60</v>
      </c>
      <c r="U7" s="31">
        <v>4355</v>
      </c>
      <c r="V7" s="31">
        <v>251</v>
      </c>
      <c r="W7" s="31">
        <v>2845.63</v>
      </c>
      <c r="X7" s="31">
        <v>464</v>
      </c>
      <c r="Y7" s="31">
        <v>1611</v>
      </c>
      <c r="Z7" s="31">
        <v>3511</v>
      </c>
      <c r="AA7" s="31">
        <v>2645</v>
      </c>
      <c r="AB7" s="32">
        <v>734</v>
      </c>
      <c r="AC7" s="31">
        <v>45</v>
      </c>
      <c r="AD7" s="33">
        <f>SUM(B7:AC7)</f>
        <v>51334.9</v>
      </c>
      <c r="AE7" s="65"/>
    </row>
    <row r="8" spans="1:31" s="15" customFormat="1" ht="15.75" x14ac:dyDescent="0.2">
      <c r="A8" s="50" t="s">
        <v>42</v>
      </c>
      <c r="B8" s="41">
        <f>B7/B6</f>
        <v>0.9897981142742508</v>
      </c>
      <c r="C8" s="41">
        <f t="shared" ref="C8:AD8" si="0">C7/C6</f>
        <v>0.92962962962962958</v>
      </c>
      <c r="D8" s="41">
        <f t="shared" si="0"/>
        <v>0.92511369941935628</v>
      </c>
      <c r="E8" s="41">
        <f t="shared" si="0"/>
        <v>1</v>
      </c>
      <c r="F8" s="41">
        <f t="shared" si="0"/>
        <v>1</v>
      </c>
      <c r="G8" s="41">
        <f t="shared" si="0"/>
        <v>0.32061068702290074</v>
      </c>
      <c r="H8" s="41">
        <f t="shared" si="0"/>
        <v>1</v>
      </c>
      <c r="I8" s="41">
        <f t="shared" si="0"/>
        <v>0.913828689370485</v>
      </c>
      <c r="J8" s="41">
        <f t="shared" si="0"/>
        <v>0.89784946236559138</v>
      </c>
      <c r="K8" s="41">
        <f t="shared" si="0"/>
        <v>0.9709443099273608</v>
      </c>
      <c r="L8" s="41">
        <f t="shared" si="0"/>
        <v>0.90409817133790582</v>
      </c>
      <c r="M8" s="41">
        <f t="shared" si="0"/>
        <v>0.89156670478600464</v>
      </c>
      <c r="N8" s="41">
        <f t="shared" si="0"/>
        <v>1</v>
      </c>
      <c r="O8" s="41">
        <f t="shared" si="0"/>
        <v>0.71399137907663945</v>
      </c>
      <c r="P8" s="41">
        <f t="shared" si="0"/>
        <v>1</v>
      </c>
      <c r="Q8" s="41">
        <f t="shared" si="0"/>
        <v>1</v>
      </c>
      <c r="R8" s="41">
        <f t="shared" si="0"/>
        <v>1</v>
      </c>
      <c r="S8" s="41">
        <f t="shared" si="0"/>
        <v>0.91105121293800539</v>
      </c>
      <c r="T8" s="41">
        <f t="shared" si="0"/>
        <v>1</v>
      </c>
      <c r="U8" s="41">
        <f t="shared" si="0"/>
        <v>0.79052459611544745</v>
      </c>
      <c r="V8" s="41">
        <f t="shared" si="0"/>
        <v>0.74260355029585801</v>
      </c>
      <c r="W8" s="41">
        <f t="shared" si="0"/>
        <v>0.907659331510974</v>
      </c>
      <c r="X8" s="41">
        <f t="shared" si="0"/>
        <v>0.6186666666666667</v>
      </c>
      <c r="Y8" s="41">
        <f t="shared" si="0"/>
        <v>0.97341389728096672</v>
      </c>
      <c r="Z8" s="41">
        <f t="shared" si="0"/>
        <v>0.79380510965408091</v>
      </c>
      <c r="AA8" s="41">
        <f t="shared" si="0"/>
        <v>0.97781885397412205</v>
      </c>
      <c r="AB8" s="41">
        <f t="shared" si="0"/>
        <v>1</v>
      </c>
      <c r="AC8" s="41">
        <f t="shared" si="0"/>
        <v>1</v>
      </c>
      <c r="AD8" s="42">
        <f t="shared" si="0"/>
        <v>0.89789135484696991</v>
      </c>
      <c r="AE8" s="65"/>
    </row>
    <row r="9" spans="1:31" s="15" customFormat="1" ht="15.75" x14ac:dyDescent="0.25">
      <c r="A9" s="51" t="s">
        <v>34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19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6"/>
      <c r="AD9" s="37"/>
      <c r="AE9" s="65"/>
    </row>
    <row r="10" spans="1:31" s="15" customFormat="1" ht="15.75" x14ac:dyDescent="0.25">
      <c r="A10" s="52" t="s">
        <v>35</v>
      </c>
      <c r="B10" s="38">
        <v>0</v>
      </c>
      <c r="C10" s="38">
        <v>101</v>
      </c>
      <c r="D10" s="38">
        <v>1812.83</v>
      </c>
      <c r="E10" s="38">
        <v>0</v>
      </c>
      <c r="F10" s="38">
        <v>0</v>
      </c>
      <c r="G10" s="38">
        <v>3</v>
      </c>
      <c r="H10" s="38">
        <v>0</v>
      </c>
      <c r="I10" s="38">
        <v>0</v>
      </c>
      <c r="J10" s="38">
        <v>0</v>
      </c>
      <c r="K10" s="38">
        <v>40</v>
      </c>
      <c r="L10" s="38">
        <v>171</v>
      </c>
      <c r="M10" s="38">
        <v>15</v>
      </c>
      <c r="N10" s="38">
        <v>0</v>
      </c>
      <c r="O10" s="38">
        <v>142</v>
      </c>
      <c r="P10" s="38">
        <v>93</v>
      </c>
      <c r="Q10" s="38">
        <v>0</v>
      </c>
      <c r="R10" s="38">
        <v>0</v>
      </c>
      <c r="S10" s="38">
        <v>59</v>
      </c>
      <c r="T10" s="38">
        <v>0</v>
      </c>
      <c r="U10" s="38">
        <v>1627</v>
      </c>
      <c r="V10" s="38">
        <v>210</v>
      </c>
      <c r="W10" s="38">
        <v>116.36</v>
      </c>
      <c r="X10" s="38">
        <v>30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3">
        <f>SUM(B10:AC10)</f>
        <v>4420.1899999999996</v>
      </c>
      <c r="AE10" s="65"/>
    </row>
    <row r="11" spans="1:31" s="15" customFormat="1" ht="15.75" x14ac:dyDescent="0.25">
      <c r="A11" s="53" t="s">
        <v>38</v>
      </c>
      <c r="B11" s="38">
        <v>0</v>
      </c>
      <c r="C11" s="40">
        <v>0</v>
      </c>
      <c r="D11" s="40">
        <v>0</v>
      </c>
      <c r="E11" s="38">
        <v>0</v>
      </c>
      <c r="F11" s="38">
        <v>0</v>
      </c>
      <c r="G11" s="40">
        <v>0</v>
      </c>
      <c r="H11" s="38">
        <v>0</v>
      </c>
      <c r="I11" s="38">
        <v>0</v>
      </c>
      <c r="J11" s="38">
        <v>0</v>
      </c>
      <c r="K11" s="40">
        <v>0</v>
      </c>
      <c r="L11" s="40">
        <v>0</v>
      </c>
      <c r="M11" s="40">
        <v>6</v>
      </c>
      <c r="N11" s="38">
        <v>0</v>
      </c>
      <c r="O11" s="40">
        <v>0</v>
      </c>
      <c r="P11" s="40">
        <v>0</v>
      </c>
      <c r="Q11" s="38">
        <v>0</v>
      </c>
      <c r="R11" s="38">
        <v>0</v>
      </c>
      <c r="S11" s="40">
        <v>0</v>
      </c>
      <c r="T11" s="38">
        <v>0</v>
      </c>
      <c r="U11" s="40">
        <v>319</v>
      </c>
      <c r="V11" s="40">
        <v>0</v>
      </c>
      <c r="W11" s="40">
        <v>0</v>
      </c>
      <c r="X11" s="40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3">
        <f>SUM(C11:AC11)</f>
        <v>325</v>
      </c>
      <c r="AE11" s="65"/>
    </row>
    <row r="12" spans="1:31" s="15" customFormat="1" ht="15.75" x14ac:dyDescent="0.25">
      <c r="A12" s="54" t="s">
        <v>36</v>
      </c>
      <c r="B12" s="38">
        <v>0</v>
      </c>
      <c r="C12" s="31">
        <v>101</v>
      </c>
      <c r="D12" s="31">
        <v>1639.43</v>
      </c>
      <c r="E12" s="38">
        <v>0</v>
      </c>
      <c r="F12" s="38">
        <v>0</v>
      </c>
      <c r="G12" s="31">
        <v>3</v>
      </c>
      <c r="H12" s="38">
        <v>0</v>
      </c>
      <c r="I12" s="38">
        <v>0</v>
      </c>
      <c r="J12" s="38">
        <v>0</v>
      </c>
      <c r="K12" s="31">
        <v>40</v>
      </c>
      <c r="L12" s="31">
        <v>156</v>
      </c>
      <c r="M12" s="31">
        <v>15</v>
      </c>
      <c r="N12" s="38">
        <v>0</v>
      </c>
      <c r="O12" s="31">
        <v>133</v>
      </c>
      <c r="P12" s="31">
        <v>93</v>
      </c>
      <c r="Q12" s="38">
        <v>0</v>
      </c>
      <c r="R12" s="38">
        <v>0</v>
      </c>
      <c r="S12" s="31">
        <v>59</v>
      </c>
      <c r="T12" s="38">
        <v>0</v>
      </c>
      <c r="U12" s="34">
        <v>1600</v>
      </c>
      <c r="V12" s="31">
        <v>202</v>
      </c>
      <c r="W12" s="31">
        <v>116.36</v>
      </c>
      <c r="X12" s="31">
        <v>30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3">
        <f>SUM(C12:AC12)</f>
        <v>4187.79</v>
      </c>
      <c r="AE12" s="65"/>
    </row>
    <row r="13" spans="1:31" s="15" customFormat="1" ht="15.75" x14ac:dyDescent="0.25">
      <c r="A13" s="54" t="s">
        <v>37</v>
      </c>
      <c r="B13" s="38">
        <v>0</v>
      </c>
      <c r="C13" s="31">
        <v>0</v>
      </c>
      <c r="D13" s="31">
        <v>173.4</v>
      </c>
      <c r="E13" s="38">
        <v>0</v>
      </c>
      <c r="F13" s="38">
        <v>0</v>
      </c>
      <c r="G13" s="31">
        <v>0</v>
      </c>
      <c r="H13" s="38">
        <v>0</v>
      </c>
      <c r="I13" s="38">
        <v>0</v>
      </c>
      <c r="J13" s="38">
        <v>0</v>
      </c>
      <c r="K13" s="31">
        <v>0</v>
      </c>
      <c r="L13" s="31">
        <v>15</v>
      </c>
      <c r="M13" s="31">
        <v>0</v>
      </c>
      <c r="N13" s="38">
        <v>0</v>
      </c>
      <c r="O13" s="31">
        <v>9</v>
      </c>
      <c r="P13" s="31">
        <v>0</v>
      </c>
      <c r="Q13" s="38">
        <v>0</v>
      </c>
      <c r="R13" s="38">
        <v>0</v>
      </c>
      <c r="S13" s="31">
        <v>0</v>
      </c>
      <c r="T13" s="38">
        <v>0</v>
      </c>
      <c r="U13" s="34">
        <v>27</v>
      </c>
      <c r="V13" s="31">
        <v>8</v>
      </c>
      <c r="W13" s="31">
        <v>0</v>
      </c>
      <c r="X13" s="31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3">
        <f>SUM(C13:AC13)</f>
        <v>232.4</v>
      </c>
      <c r="AE13" s="65"/>
    </row>
    <row r="14" spans="1:31" s="15" customFormat="1" ht="15.75" x14ac:dyDescent="0.2">
      <c r="A14" s="55" t="s">
        <v>43</v>
      </c>
      <c r="B14" s="41" t="s">
        <v>29</v>
      </c>
      <c r="C14" s="41">
        <f>IF(C10+C11&gt;0,C10/(C10+C11),"")</f>
        <v>1</v>
      </c>
      <c r="D14" s="41">
        <f>IF(D10+D11&gt;0,D10/(D10+D11),"")</f>
        <v>1</v>
      </c>
      <c r="E14" s="41" t="s">
        <v>29</v>
      </c>
      <c r="F14" s="41" t="s">
        <v>29</v>
      </c>
      <c r="G14" s="41">
        <f>IF(G10+G11&gt;0,G10/(G10+G11),"")</f>
        <v>1</v>
      </c>
      <c r="H14" s="41" t="s">
        <v>29</v>
      </c>
      <c r="I14" s="41" t="s">
        <v>29</v>
      </c>
      <c r="J14" s="41" t="s">
        <v>29</v>
      </c>
      <c r="K14" s="41">
        <f>IF(K10+K11&gt;0,K10/(K10+K11),"")</f>
        <v>1</v>
      </c>
      <c r="L14" s="41">
        <f>IF(L10+L11&gt;0,L10/(L10+L11),"")</f>
        <v>1</v>
      </c>
      <c r="M14" s="41">
        <f>IF(M10+M11&gt;0,M10/(M10+M11),"")</f>
        <v>0.7142857142857143</v>
      </c>
      <c r="N14" s="41" t="s">
        <v>29</v>
      </c>
      <c r="O14" s="41">
        <f>IF(O10+O11&gt;0,O10/(O10+O11),"")</f>
        <v>1</v>
      </c>
      <c r="P14" s="41">
        <f>IF(P10+P11&gt;0,P10/(P10+P11),"")</f>
        <v>1</v>
      </c>
      <c r="Q14" s="41" t="s">
        <v>29</v>
      </c>
      <c r="R14" s="41" t="s">
        <v>29</v>
      </c>
      <c r="S14" s="41">
        <f>IF(S10+S11&gt;0,S10/(S10+S11),"")</f>
        <v>1</v>
      </c>
      <c r="T14" s="41" t="s">
        <v>29</v>
      </c>
      <c r="U14" s="41">
        <f>IF(U10+U11&gt;0,U10/(U10+U11),"")</f>
        <v>0.83607399794450155</v>
      </c>
      <c r="V14" s="41">
        <f>IF(V10+V11&gt;0,V10/(V10+V11),"")</f>
        <v>1</v>
      </c>
      <c r="W14" s="41">
        <f>IF(W10+W11&gt;0,W10/(W10+W11),"")</f>
        <v>1</v>
      </c>
      <c r="X14" s="41">
        <f>IF(X10+X11&gt;0,X10/(X10+X11),"")</f>
        <v>1</v>
      </c>
      <c r="Y14" s="41" t="s">
        <v>29</v>
      </c>
      <c r="Z14" s="41" t="s">
        <v>29</v>
      </c>
      <c r="AA14" s="41" t="s">
        <v>29</v>
      </c>
      <c r="AB14" s="41" t="s">
        <v>29</v>
      </c>
      <c r="AC14" s="41" t="s">
        <v>29</v>
      </c>
      <c r="AD14" s="42">
        <f>IF(AD10+AD11&gt;0,AD10/(AD10+AD11),"")</f>
        <v>0.93150959181824122</v>
      </c>
      <c r="AE14" s="65"/>
    </row>
    <row r="15" spans="1:31" s="15" customFormat="1" ht="15.75" x14ac:dyDescent="0.2">
      <c r="A15" s="55" t="s">
        <v>42</v>
      </c>
      <c r="B15" s="41" t="s">
        <v>29</v>
      </c>
      <c r="C15" s="41">
        <f>IF(C12+C13&gt;0,C12/(C12+C13),"")</f>
        <v>1</v>
      </c>
      <c r="D15" s="41">
        <f>IF(D12+D13&gt;0,D12/(D12+D13),"")</f>
        <v>0.90434844966157879</v>
      </c>
      <c r="E15" s="41" t="s">
        <v>29</v>
      </c>
      <c r="F15" s="41" t="s">
        <v>29</v>
      </c>
      <c r="G15" s="41">
        <f>IF(G12+G13&gt;0,G12/(G12+G13),"")</f>
        <v>1</v>
      </c>
      <c r="H15" s="41" t="s">
        <v>29</v>
      </c>
      <c r="I15" s="41" t="s">
        <v>29</v>
      </c>
      <c r="J15" s="41" t="s">
        <v>29</v>
      </c>
      <c r="K15" s="41">
        <f>IF(K12+K13&gt;0,K12/(K12+K13),"")</f>
        <v>1</v>
      </c>
      <c r="L15" s="41">
        <f>IF(L12+L13&gt;0,L12/(L12+L13),"")</f>
        <v>0.91228070175438591</v>
      </c>
      <c r="M15" s="41">
        <f>IF(M12+M13&gt;0,M12/(M12+M13),"")</f>
        <v>1</v>
      </c>
      <c r="N15" s="41" t="s">
        <v>29</v>
      </c>
      <c r="O15" s="41">
        <f>IF(O12+O13&gt;0,O12/(O12+O13),"")</f>
        <v>0.93661971830985913</v>
      </c>
      <c r="P15" s="41">
        <f>IF(P12+P13&gt;0,P12/(P12+P13),"")</f>
        <v>1</v>
      </c>
      <c r="Q15" s="41" t="s">
        <v>29</v>
      </c>
      <c r="R15" s="41" t="s">
        <v>29</v>
      </c>
      <c r="S15" s="41">
        <f>IF(S12+S13&gt;0,S12/(S12+S13),"")</f>
        <v>1</v>
      </c>
      <c r="T15" s="41" t="s">
        <v>29</v>
      </c>
      <c r="U15" s="41">
        <f>IF(U12+U13&gt;0,U12/(U12+U13),"")</f>
        <v>0.98340503995082973</v>
      </c>
      <c r="V15" s="41">
        <f>IF(V12+V13&gt;0,V12/(V12+V13),"")</f>
        <v>0.96190476190476193</v>
      </c>
      <c r="W15" s="41">
        <f>IF(W12+W13&gt;0,W12/(W12+W13),"")</f>
        <v>1</v>
      </c>
      <c r="X15" s="41">
        <f>IF(X12+X13&gt;0,X12/(X12+X13),"")</f>
        <v>1</v>
      </c>
      <c r="Y15" s="41" t="s">
        <v>29</v>
      </c>
      <c r="Z15" s="41" t="s">
        <v>29</v>
      </c>
      <c r="AA15" s="41" t="s">
        <v>29</v>
      </c>
      <c r="AB15" s="41" t="s">
        <v>29</v>
      </c>
      <c r="AC15" s="41" t="s">
        <v>29</v>
      </c>
      <c r="AD15" s="42">
        <f>IF(AD12+AD13&gt;0,AD12/(AD12+AD13),"")</f>
        <v>0.94742307457371755</v>
      </c>
      <c r="AE15" s="65"/>
    </row>
    <row r="16" spans="1:31" s="15" customFormat="1" ht="16.5" customHeight="1" x14ac:dyDescent="0.25">
      <c r="A16" s="56" t="s">
        <v>40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19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6"/>
      <c r="AD16" s="37"/>
      <c r="AE16" s="65"/>
    </row>
    <row r="17" spans="1:31" s="15" customFormat="1" ht="15.75" x14ac:dyDescent="0.25">
      <c r="A17" s="52" t="s">
        <v>35</v>
      </c>
      <c r="B17" s="38">
        <v>159.68</v>
      </c>
      <c r="C17" s="38">
        <v>169</v>
      </c>
      <c r="D17" s="38">
        <v>1802.01</v>
      </c>
      <c r="E17" s="38">
        <v>0</v>
      </c>
      <c r="F17" s="38">
        <v>223</v>
      </c>
      <c r="G17" s="38">
        <v>42</v>
      </c>
      <c r="H17" s="38">
        <v>0</v>
      </c>
      <c r="I17" s="38">
        <v>0</v>
      </c>
      <c r="J17" s="38">
        <v>0</v>
      </c>
      <c r="K17" s="38">
        <v>66</v>
      </c>
      <c r="L17" s="38">
        <v>1615.62</v>
      </c>
      <c r="M17" s="38">
        <v>8043.8</v>
      </c>
      <c r="N17" s="38">
        <v>0</v>
      </c>
      <c r="O17" s="38">
        <v>3028.7</v>
      </c>
      <c r="P17" s="38">
        <v>804.66</v>
      </c>
      <c r="Q17" s="38">
        <v>0</v>
      </c>
      <c r="R17" s="38">
        <v>145</v>
      </c>
      <c r="S17" s="38">
        <v>662</v>
      </c>
      <c r="T17" s="38">
        <v>60</v>
      </c>
      <c r="U17" s="38">
        <v>2851</v>
      </c>
      <c r="V17" s="38">
        <v>45</v>
      </c>
      <c r="W17" s="38">
        <v>743</v>
      </c>
      <c r="X17" s="38">
        <v>191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3">
        <f>SUM(B17:AC17)</f>
        <v>20651.47</v>
      </c>
      <c r="AE17" s="65"/>
    </row>
    <row r="18" spans="1:31" s="15" customFormat="1" ht="15.75" x14ac:dyDescent="0.25">
      <c r="A18" s="53" t="s">
        <v>38</v>
      </c>
      <c r="B18" s="31">
        <v>0</v>
      </c>
      <c r="C18" s="31">
        <v>0</v>
      </c>
      <c r="D18" s="31">
        <v>0</v>
      </c>
      <c r="E18" s="38">
        <v>0</v>
      </c>
      <c r="F18" s="31">
        <v>0</v>
      </c>
      <c r="G18" s="31">
        <v>0</v>
      </c>
      <c r="H18" s="38">
        <v>0</v>
      </c>
      <c r="I18" s="38">
        <v>0</v>
      </c>
      <c r="J18" s="38">
        <v>0</v>
      </c>
      <c r="K18" s="31">
        <v>0</v>
      </c>
      <c r="L18" s="31">
        <v>0</v>
      </c>
      <c r="M18" s="31">
        <v>1756</v>
      </c>
      <c r="N18" s="38">
        <v>0</v>
      </c>
      <c r="O18" s="31">
        <v>0</v>
      </c>
      <c r="P18" s="31">
        <v>0</v>
      </c>
      <c r="Q18" s="38">
        <v>0</v>
      </c>
      <c r="R18" s="31">
        <v>0</v>
      </c>
      <c r="S18" s="31">
        <v>0</v>
      </c>
      <c r="T18" s="31">
        <v>0</v>
      </c>
      <c r="U18" s="31">
        <v>393</v>
      </c>
      <c r="V18" s="31">
        <v>0</v>
      </c>
      <c r="W18" s="31">
        <v>0</v>
      </c>
      <c r="X18" s="31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3">
        <f>SUM(B18:AC18)</f>
        <v>2149</v>
      </c>
      <c r="AE18" s="65"/>
    </row>
    <row r="19" spans="1:31" s="15" customFormat="1" ht="15.75" x14ac:dyDescent="0.25">
      <c r="A19" s="54" t="s">
        <v>36</v>
      </c>
      <c r="B19" s="31">
        <v>154.68</v>
      </c>
      <c r="C19" s="31">
        <v>150</v>
      </c>
      <c r="D19" s="31">
        <v>1710.35</v>
      </c>
      <c r="E19" s="38">
        <v>0</v>
      </c>
      <c r="F19" s="31">
        <v>223</v>
      </c>
      <c r="G19" s="31">
        <v>39</v>
      </c>
      <c r="H19" s="38">
        <v>0</v>
      </c>
      <c r="I19" s="38">
        <v>0</v>
      </c>
      <c r="J19" s="38">
        <v>0</v>
      </c>
      <c r="K19" s="31">
        <v>66</v>
      </c>
      <c r="L19" s="31">
        <v>1530.62</v>
      </c>
      <c r="M19" s="31">
        <v>7182.5</v>
      </c>
      <c r="N19" s="38">
        <v>0</v>
      </c>
      <c r="O19" s="31">
        <v>2557.6999999999998</v>
      </c>
      <c r="P19" s="31">
        <v>760.66</v>
      </c>
      <c r="Q19" s="38">
        <v>0</v>
      </c>
      <c r="R19" s="31">
        <v>145</v>
      </c>
      <c r="S19" s="31">
        <v>617</v>
      </c>
      <c r="T19" s="31">
        <v>60</v>
      </c>
      <c r="U19" s="44">
        <v>2668</v>
      </c>
      <c r="V19" s="31">
        <v>42</v>
      </c>
      <c r="W19" s="31">
        <v>661</v>
      </c>
      <c r="X19" s="31">
        <v>173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3">
        <f>SUM(B19:AC19)</f>
        <v>18740.509999999998</v>
      </c>
      <c r="AE19" s="65"/>
    </row>
    <row r="20" spans="1:31" s="15" customFormat="1" ht="15.75" x14ac:dyDescent="0.25">
      <c r="A20" s="54" t="s">
        <v>37</v>
      </c>
      <c r="B20" s="31">
        <v>0</v>
      </c>
      <c r="C20" s="31">
        <v>19</v>
      </c>
      <c r="D20" s="31">
        <v>91.66</v>
      </c>
      <c r="E20" s="38">
        <v>0</v>
      </c>
      <c r="F20" s="31">
        <v>0</v>
      </c>
      <c r="G20" s="31">
        <v>3</v>
      </c>
      <c r="H20" s="38">
        <v>0</v>
      </c>
      <c r="I20" s="38">
        <v>0</v>
      </c>
      <c r="J20" s="38">
        <v>0</v>
      </c>
      <c r="K20" s="31">
        <v>0</v>
      </c>
      <c r="L20" s="31">
        <v>85</v>
      </c>
      <c r="M20" s="31">
        <v>861.3</v>
      </c>
      <c r="N20" s="38">
        <v>0</v>
      </c>
      <c r="O20" s="31">
        <v>471</v>
      </c>
      <c r="P20" s="31">
        <v>44</v>
      </c>
      <c r="Q20" s="38">
        <v>0</v>
      </c>
      <c r="R20" s="31">
        <v>0</v>
      </c>
      <c r="S20" s="31">
        <v>45</v>
      </c>
      <c r="T20" s="31">
        <v>0</v>
      </c>
      <c r="U20" s="44">
        <v>183</v>
      </c>
      <c r="V20" s="31">
        <v>3</v>
      </c>
      <c r="W20" s="31">
        <v>82</v>
      </c>
      <c r="X20" s="31">
        <v>18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3">
        <f>SUM(B20:AC20)</f>
        <v>1905.96</v>
      </c>
      <c r="AE20" s="65"/>
    </row>
    <row r="21" spans="1:31" s="15" customFormat="1" ht="15.75" x14ac:dyDescent="0.2">
      <c r="A21" s="55" t="s">
        <v>43</v>
      </c>
      <c r="B21" s="41">
        <f>IF(B17+B18&gt;0,B17/(B17+B18),"")</f>
        <v>1</v>
      </c>
      <c r="C21" s="41">
        <f>IF(C17+C18&gt;0,C17/(C17+C18),"")</f>
        <v>1</v>
      </c>
      <c r="D21" s="41">
        <f>IF(D17+D18&gt;0,D17/(D17+D18),"")</f>
        <v>1</v>
      </c>
      <c r="E21" s="41" t="s">
        <v>29</v>
      </c>
      <c r="F21" s="41">
        <f>IF(F17+F18&gt;0,F17/(F17+F18),"")</f>
        <v>1</v>
      </c>
      <c r="G21" s="41">
        <f>IF(G17+G18&gt;0,G17/(G17+G18),"")</f>
        <v>1</v>
      </c>
      <c r="H21" s="41" t="s">
        <v>29</v>
      </c>
      <c r="I21" s="41" t="s">
        <v>29</v>
      </c>
      <c r="J21" s="41" t="s">
        <v>29</v>
      </c>
      <c r="K21" s="41">
        <f>IF(K17+K18&gt;0,K17/(K17+K18),"")</f>
        <v>1</v>
      </c>
      <c r="L21" s="41">
        <f>IF(L17+L18&gt;0,L17/(L17+L18),"")</f>
        <v>1</v>
      </c>
      <c r="M21" s="41">
        <f>IF(M17+M18&gt;0,M17/(M17+M18),"")</f>
        <v>0.82081266964631938</v>
      </c>
      <c r="N21" s="41" t="s">
        <v>29</v>
      </c>
      <c r="O21" s="41">
        <f>IF(O17+O18&gt;0,O17/(O17+O18),"")</f>
        <v>1</v>
      </c>
      <c r="P21" s="41">
        <f>IF(P17+P18&gt;0,P17/(P17+P18),"")</f>
        <v>1</v>
      </c>
      <c r="Q21" s="41" t="s">
        <v>29</v>
      </c>
      <c r="R21" s="41">
        <f t="shared" ref="R21:X21" si="1">IF(R17+R18&gt;0,R17/(R17+R18),"")</f>
        <v>1</v>
      </c>
      <c r="S21" s="41">
        <f t="shared" si="1"/>
        <v>1</v>
      </c>
      <c r="T21" s="41">
        <f t="shared" si="1"/>
        <v>1</v>
      </c>
      <c r="U21" s="41">
        <f t="shared" si="1"/>
        <v>0.8788532675709001</v>
      </c>
      <c r="V21" s="41">
        <f t="shared" si="1"/>
        <v>1</v>
      </c>
      <c r="W21" s="41">
        <f t="shared" si="1"/>
        <v>1</v>
      </c>
      <c r="X21" s="41">
        <f t="shared" si="1"/>
        <v>1</v>
      </c>
      <c r="Y21" s="41" t="s">
        <v>29</v>
      </c>
      <c r="Z21" s="41" t="s">
        <v>29</v>
      </c>
      <c r="AA21" s="41" t="s">
        <v>29</v>
      </c>
      <c r="AB21" s="41" t="s">
        <v>29</v>
      </c>
      <c r="AC21" s="41" t="s">
        <v>29</v>
      </c>
      <c r="AD21" s="42">
        <f>IF(AD17+AD18&gt;0,AD17/(AD17+AD18),"")</f>
        <v>0.90574755695825571</v>
      </c>
      <c r="AE21" s="65"/>
    </row>
    <row r="22" spans="1:31" s="15" customFormat="1" ht="15.75" x14ac:dyDescent="0.2">
      <c r="A22" s="55" t="s">
        <v>42</v>
      </c>
      <c r="B22" s="41">
        <f>IF(B19+B20&gt;0,B19/(B19+B20),"")</f>
        <v>1</v>
      </c>
      <c r="C22" s="41">
        <f>IF(C19+C20&gt;0,C19/(C19+C20),"")</f>
        <v>0.8875739644970414</v>
      </c>
      <c r="D22" s="41">
        <f>IF(D19+D20&gt;0,D19/(D19+D20),"")</f>
        <v>0.94913457749956986</v>
      </c>
      <c r="E22" s="41" t="s">
        <v>29</v>
      </c>
      <c r="F22" s="41">
        <f>IF(F19+F20&gt;0,F19/(F19+F20),"")</f>
        <v>1</v>
      </c>
      <c r="G22" s="41">
        <f>IF(G19+G20&gt;0,G19/(G19+G20),"")</f>
        <v>0.9285714285714286</v>
      </c>
      <c r="H22" s="41" t="s">
        <v>29</v>
      </c>
      <c r="I22" s="41" t="s">
        <v>29</v>
      </c>
      <c r="J22" s="41" t="s">
        <v>29</v>
      </c>
      <c r="K22" s="41">
        <f>IF(K19+K20&gt;0,K19/(K19+K20),"")</f>
        <v>1</v>
      </c>
      <c r="L22" s="41">
        <f>IF(L19+L20&gt;0,L19/(L19+L20),"")</f>
        <v>0.94738861861081192</v>
      </c>
      <c r="M22" s="41">
        <f>IF(M19+M20&gt;0,M19/(M19+M20),"")</f>
        <v>0.89292374250975903</v>
      </c>
      <c r="N22" s="41" t="s">
        <v>29</v>
      </c>
      <c r="O22" s="41">
        <f>IF(O19+O20&gt;0,O19/(O19+O20),"")</f>
        <v>0.84448773401129196</v>
      </c>
      <c r="P22" s="41">
        <f>IF(P19+P20&gt;0,P19/(P19+P20),"")</f>
        <v>0.94531851962319491</v>
      </c>
      <c r="Q22" s="41" t="s">
        <v>29</v>
      </c>
      <c r="R22" s="41">
        <f t="shared" ref="R22:X22" si="2">IF(R19+R20&gt;0,R19/(R19+R20),"")</f>
        <v>1</v>
      </c>
      <c r="S22" s="41">
        <f t="shared" si="2"/>
        <v>0.93202416918428999</v>
      </c>
      <c r="T22" s="41">
        <f t="shared" si="2"/>
        <v>1</v>
      </c>
      <c r="U22" s="41">
        <f t="shared" si="2"/>
        <v>0.93581199579095053</v>
      </c>
      <c r="V22" s="41">
        <f t="shared" si="2"/>
        <v>0.93333333333333335</v>
      </c>
      <c r="W22" s="41">
        <f t="shared" si="2"/>
        <v>0.88963660834454916</v>
      </c>
      <c r="X22" s="41">
        <f t="shared" si="2"/>
        <v>0.90575916230366493</v>
      </c>
      <c r="Y22" s="41" t="s">
        <v>29</v>
      </c>
      <c r="Z22" s="41" t="s">
        <v>29</v>
      </c>
      <c r="AA22" s="41" t="s">
        <v>29</v>
      </c>
      <c r="AB22" s="41" t="s">
        <v>29</v>
      </c>
      <c r="AC22" s="41" t="s">
        <v>29</v>
      </c>
      <c r="AD22" s="42">
        <f>IF(AD19+AD20&gt;0,AD19/(AD19+AD20),"")</f>
        <v>0.90768591434758583</v>
      </c>
      <c r="AE22" s="65"/>
    </row>
    <row r="23" spans="1:31" s="15" customFormat="1" ht="16.149999999999999" customHeight="1" x14ac:dyDescent="0.25">
      <c r="A23" s="56" t="s">
        <v>41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19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6"/>
      <c r="AD23" s="37"/>
      <c r="AE23" s="65"/>
    </row>
    <row r="24" spans="1:31" s="15" customFormat="1" ht="15.75" x14ac:dyDescent="0.25">
      <c r="A24" s="52" t="s">
        <v>35</v>
      </c>
      <c r="B24" s="38">
        <v>2581.9699999999998</v>
      </c>
      <c r="C24" s="38">
        <v>0</v>
      </c>
      <c r="D24" s="38">
        <v>142.66999999999999</v>
      </c>
      <c r="E24" s="38">
        <v>331</v>
      </c>
      <c r="F24" s="38">
        <v>223</v>
      </c>
      <c r="G24" s="38">
        <v>0</v>
      </c>
      <c r="H24" s="38">
        <v>2246</v>
      </c>
      <c r="I24" s="38">
        <v>3876</v>
      </c>
      <c r="J24" s="38">
        <v>339</v>
      </c>
      <c r="K24" s="38">
        <v>104</v>
      </c>
      <c r="L24" s="38">
        <v>48</v>
      </c>
      <c r="M24" s="38">
        <v>161</v>
      </c>
      <c r="N24" s="20">
        <v>129</v>
      </c>
      <c r="O24" s="38">
        <v>101</v>
      </c>
      <c r="P24" s="38">
        <v>0</v>
      </c>
      <c r="Q24" s="38">
        <v>5097</v>
      </c>
      <c r="R24" s="43">
        <v>182</v>
      </c>
      <c r="S24" s="38">
        <v>0</v>
      </c>
      <c r="T24" s="38">
        <v>0</v>
      </c>
      <c r="U24" s="38">
        <v>171</v>
      </c>
      <c r="V24" s="38">
        <v>22</v>
      </c>
      <c r="W24" s="38">
        <v>43</v>
      </c>
      <c r="X24" s="38">
        <v>27</v>
      </c>
      <c r="Y24" s="38">
        <v>1655</v>
      </c>
      <c r="Z24" s="38">
        <v>4423</v>
      </c>
      <c r="AA24" s="38">
        <v>2705</v>
      </c>
      <c r="AB24" s="39">
        <v>734</v>
      </c>
      <c r="AC24" s="31">
        <v>45</v>
      </c>
      <c r="AD24" s="33">
        <f>SUM(B24:AC24)</f>
        <v>25386.639999999999</v>
      </c>
      <c r="AE24" s="65"/>
    </row>
    <row r="25" spans="1:31" s="15" customFormat="1" ht="15.75" x14ac:dyDescent="0.25">
      <c r="A25" s="53" t="s">
        <v>38</v>
      </c>
      <c r="B25" s="31">
        <v>0</v>
      </c>
      <c r="C25" s="38">
        <v>0</v>
      </c>
      <c r="D25" s="31">
        <v>0</v>
      </c>
      <c r="E25" s="31">
        <v>0</v>
      </c>
      <c r="F25" s="31">
        <v>0</v>
      </c>
      <c r="G25" s="38">
        <v>0</v>
      </c>
      <c r="H25" s="31">
        <v>0</v>
      </c>
      <c r="I25" s="31">
        <v>51</v>
      </c>
      <c r="J25" s="31">
        <v>172</v>
      </c>
      <c r="K25" s="31">
        <v>0</v>
      </c>
      <c r="L25" s="31">
        <v>0</v>
      </c>
      <c r="M25" s="31">
        <v>39</v>
      </c>
      <c r="N25" s="4"/>
      <c r="O25" s="31">
        <v>0</v>
      </c>
      <c r="P25" s="38">
        <v>0</v>
      </c>
      <c r="Q25" s="31">
        <v>15</v>
      </c>
      <c r="R25" s="34">
        <v>0</v>
      </c>
      <c r="S25" s="38">
        <v>0</v>
      </c>
      <c r="T25" s="38">
        <v>0</v>
      </c>
      <c r="U25" s="31">
        <v>22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737</v>
      </c>
      <c r="AB25" s="32">
        <v>92</v>
      </c>
      <c r="AC25" s="31">
        <v>0</v>
      </c>
      <c r="AD25" s="33">
        <f>SUM(B25:AC25)</f>
        <v>1128</v>
      </c>
      <c r="AE25" s="65"/>
    </row>
    <row r="26" spans="1:31" s="15" customFormat="1" ht="15.75" x14ac:dyDescent="0.25">
      <c r="A26" s="54" t="s">
        <v>36</v>
      </c>
      <c r="B26" s="31">
        <v>2558.9699999999998</v>
      </c>
      <c r="C26" s="38">
        <v>0</v>
      </c>
      <c r="D26" s="31">
        <v>134.66999999999999</v>
      </c>
      <c r="E26" s="31">
        <v>331</v>
      </c>
      <c r="F26" s="31">
        <v>223</v>
      </c>
      <c r="G26" s="38">
        <v>0</v>
      </c>
      <c r="H26" s="31">
        <v>2246</v>
      </c>
      <c r="I26" s="31">
        <v>3542</v>
      </c>
      <c r="J26" s="31">
        <v>334</v>
      </c>
      <c r="K26" s="31">
        <v>92</v>
      </c>
      <c r="L26" s="31">
        <v>0</v>
      </c>
      <c r="M26" s="31">
        <v>146</v>
      </c>
      <c r="N26" s="4">
        <v>129</v>
      </c>
      <c r="O26" s="31">
        <v>19</v>
      </c>
      <c r="P26" s="38">
        <v>0</v>
      </c>
      <c r="Q26" s="31">
        <v>5097</v>
      </c>
      <c r="R26" s="34">
        <v>182</v>
      </c>
      <c r="S26" s="38">
        <v>0</v>
      </c>
      <c r="T26" s="38">
        <v>0</v>
      </c>
      <c r="U26" s="31">
        <v>59</v>
      </c>
      <c r="V26" s="31">
        <v>7</v>
      </c>
      <c r="W26" s="31">
        <v>43</v>
      </c>
      <c r="X26" s="31">
        <v>24</v>
      </c>
      <c r="Y26" s="31">
        <v>1611</v>
      </c>
      <c r="Z26" s="31">
        <v>3511</v>
      </c>
      <c r="AA26" s="31">
        <v>2645</v>
      </c>
      <c r="AB26" s="32">
        <v>734</v>
      </c>
      <c r="AC26" s="31">
        <v>45</v>
      </c>
      <c r="AD26" s="33">
        <f>SUM(B26:AC26)</f>
        <v>23713.64</v>
      </c>
      <c r="AE26" s="65"/>
    </row>
    <row r="27" spans="1:31" s="15" customFormat="1" ht="15.75" x14ac:dyDescent="0.25">
      <c r="A27" s="54" t="s">
        <v>37</v>
      </c>
      <c r="B27" s="31">
        <v>23</v>
      </c>
      <c r="C27" s="38">
        <v>0</v>
      </c>
      <c r="D27" s="31">
        <v>8</v>
      </c>
      <c r="E27" s="31">
        <v>0</v>
      </c>
      <c r="F27" s="31">
        <v>0</v>
      </c>
      <c r="G27" s="38">
        <v>0</v>
      </c>
      <c r="H27" s="31">
        <v>0</v>
      </c>
      <c r="I27" s="31">
        <v>334</v>
      </c>
      <c r="J27" s="31">
        <v>5</v>
      </c>
      <c r="K27" s="31">
        <v>12</v>
      </c>
      <c r="L27" s="31">
        <v>48</v>
      </c>
      <c r="M27" s="31">
        <v>15</v>
      </c>
      <c r="N27" s="4"/>
      <c r="O27" s="31">
        <v>82</v>
      </c>
      <c r="P27" s="38">
        <v>0</v>
      </c>
      <c r="Q27" s="31">
        <v>15</v>
      </c>
      <c r="R27" s="34">
        <v>0</v>
      </c>
      <c r="S27" s="38">
        <v>0</v>
      </c>
      <c r="T27" s="38">
        <v>0</v>
      </c>
      <c r="U27" s="31">
        <v>112</v>
      </c>
      <c r="V27" s="31">
        <v>15</v>
      </c>
      <c r="W27" s="31">
        <v>0</v>
      </c>
      <c r="X27" s="31">
        <v>3</v>
      </c>
      <c r="Y27" s="31">
        <v>44</v>
      </c>
      <c r="Z27" s="31">
        <v>912</v>
      </c>
      <c r="AA27" s="31">
        <v>60</v>
      </c>
      <c r="AB27" s="32">
        <v>0</v>
      </c>
      <c r="AC27" s="31">
        <v>0</v>
      </c>
      <c r="AD27" s="33">
        <f>SUM(B27:AC27)</f>
        <v>1688</v>
      </c>
      <c r="AE27" s="65"/>
    </row>
    <row r="28" spans="1:31" s="15" customFormat="1" ht="15.75" x14ac:dyDescent="0.2">
      <c r="A28" s="55" t="s">
        <v>43</v>
      </c>
      <c r="B28" s="41">
        <f>IF(B24+B25&gt;0,B24/(B24+B25),"")</f>
        <v>1</v>
      </c>
      <c r="C28" s="41" t="s">
        <v>29</v>
      </c>
      <c r="D28" s="41">
        <f>IF(D24+D25&gt;0,D24/(D24+D25),"")</f>
        <v>1</v>
      </c>
      <c r="E28" s="41">
        <f t="shared" ref="E28:AC28" si="3">IF(E24+E25&gt;0,E24/(E24+E25),"")</f>
        <v>1</v>
      </c>
      <c r="F28" s="41">
        <f t="shared" si="3"/>
        <v>1</v>
      </c>
      <c r="G28" s="41" t="s">
        <v>29</v>
      </c>
      <c r="H28" s="41">
        <f t="shared" si="3"/>
        <v>1</v>
      </c>
      <c r="I28" s="41">
        <f t="shared" si="3"/>
        <v>0.98701298701298701</v>
      </c>
      <c r="J28" s="41">
        <f t="shared" si="3"/>
        <v>0.66340508806262233</v>
      </c>
      <c r="K28" s="41">
        <f t="shared" si="3"/>
        <v>1</v>
      </c>
      <c r="L28" s="41">
        <f t="shared" si="3"/>
        <v>1</v>
      </c>
      <c r="M28" s="41">
        <f t="shared" si="3"/>
        <v>0.80500000000000005</v>
      </c>
      <c r="N28" s="41">
        <f t="shared" si="3"/>
        <v>1</v>
      </c>
      <c r="O28" s="41">
        <f t="shared" si="3"/>
        <v>1</v>
      </c>
      <c r="P28" s="41" t="s">
        <v>29</v>
      </c>
      <c r="Q28" s="41">
        <f t="shared" si="3"/>
        <v>0.9970657276995305</v>
      </c>
      <c r="R28" s="41">
        <f t="shared" si="3"/>
        <v>1</v>
      </c>
      <c r="S28" s="41" t="s">
        <v>29</v>
      </c>
      <c r="T28" s="41" t="s">
        <v>29</v>
      </c>
      <c r="U28" s="41">
        <f t="shared" si="3"/>
        <v>0.88601036269430056</v>
      </c>
      <c r="V28" s="41">
        <f t="shared" si="3"/>
        <v>1</v>
      </c>
      <c r="W28" s="41">
        <f t="shared" si="3"/>
        <v>1</v>
      </c>
      <c r="X28" s="41">
        <f t="shared" si="3"/>
        <v>1</v>
      </c>
      <c r="Y28" s="41">
        <f t="shared" si="3"/>
        <v>1</v>
      </c>
      <c r="Z28" s="41">
        <f t="shared" si="3"/>
        <v>1</v>
      </c>
      <c r="AA28" s="41">
        <f t="shared" si="3"/>
        <v>0.78588030214991289</v>
      </c>
      <c r="AB28" s="41">
        <f t="shared" si="3"/>
        <v>0.88861985472154958</v>
      </c>
      <c r="AC28" s="41">
        <f t="shared" si="3"/>
        <v>1</v>
      </c>
      <c r="AD28" s="42">
        <f t="shared" ref="AD28" si="4">IF(AD24+AD25&gt;0,AD24/(AD24+AD25),"")</f>
        <v>0.95745746500801066</v>
      </c>
      <c r="AE28" s="65"/>
    </row>
    <row r="29" spans="1:31" s="15" customFormat="1" ht="15.75" x14ac:dyDescent="0.2">
      <c r="A29" s="62" t="s">
        <v>42</v>
      </c>
      <c r="B29" s="63">
        <f>IF(B26+B27&gt;0,B26/(B26+B27),"")</f>
        <v>0.99109207310696867</v>
      </c>
      <c r="C29" s="63" t="s">
        <v>29</v>
      </c>
      <c r="D29" s="63">
        <f t="shared" ref="D29:AC29" si="5">IF(D26+D27&gt;0,D26/(D26+D27),"")</f>
        <v>0.94392654377234175</v>
      </c>
      <c r="E29" s="63">
        <f t="shared" si="5"/>
        <v>1</v>
      </c>
      <c r="F29" s="63">
        <f t="shared" si="5"/>
        <v>1</v>
      </c>
      <c r="G29" s="63" t="s">
        <v>29</v>
      </c>
      <c r="H29" s="63">
        <f t="shared" si="5"/>
        <v>1</v>
      </c>
      <c r="I29" s="63">
        <f t="shared" si="5"/>
        <v>0.913828689370485</v>
      </c>
      <c r="J29" s="63">
        <f t="shared" si="5"/>
        <v>0.98525073746312686</v>
      </c>
      <c r="K29" s="63">
        <f t="shared" si="5"/>
        <v>0.88461538461538458</v>
      </c>
      <c r="L29" s="63">
        <f t="shared" si="5"/>
        <v>0</v>
      </c>
      <c r="M29" s="63">
        <f t="shared" si="5"/>
        <v>0.90683229813664601</v>
      </c>
      <c r="N29" s="63">
        <f t="shared" si="5"/>
        <v>1</v>
      </c>
      <c r="O29" s="63">
        <f t="shared" si="5"/>
        <v>0.18811881188118812</v>
      </c>
      <c r="P29" s="63" t="s">
        <v>29</v>
      </c>
      <c r="Q29" s="63">
        <f t="shared" si="5"/>
        <v>0.9970657276995305</v>
      </c>
      <c r="R29" s="63">
        <f t="shared" si="5"/>
        <v>1</v>
      </c>
      <c r="S29" s="63" t="s">
        <v>29</v>
      </c>
      <c r="T29" s="63" t="s">
        <v>29</v>
      </c>
      <c r="U29" s="63">
        <f t="shared" si="5"/>
        <v>0.34502923976608185</v>
      </c>
      <c r="V29" s="63">
        <f t="shared" si="5"/>
        <v>0.31818181818181818</v>
      </c>
      <c r="W29" s="63">
        <f t="shared" si="5"/>
        <v>1</v>
      </c>
      <c r="X29" s="63">
        <f t="shared" si="5"/>
        <v>0.88888888888888884</v>
      </c>
      <c r="Y29" s="63">
        <f t="shared" si="5"/>
        <v>0.97341389728096672</v>
      </c>
      <c r="Z29" s="63">
        <f t="shared" si="5"/>
        <v>0.79380510965408091</v>
      </c>
      <c r="AA29" s="63">
        <f t="shared" si="5"/>
        <v>0.97781885397412205</v>
      </c>
      <c r="AB29" s="63">
        <f t="shared" si="5"/>
        <v>1</v>
      </c>
      <c r="AC29" s="63">
        <f t="shared" si="5"/>
        <v>1</v>
      </c>
      <c r="AD29" s="64">
        <f t="shared" ref="AD29" si="6">IF(AD26+AD27&gt;0,AD26/(AD26+AD27),"")</f>
        <v>0.93354759771416329</v>
      </c>
      <c r="AE29" s="65"/>
    </row>
    <row r="30" spans="1:31" s="15" customFormat="1" ht="15" x14ac:dyDescent="0.2">
      <c r="A30" s="66" t="s">
        <v>46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21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spans="1:31" x14ac:dyDescent="0.2">
      <c r="A31" s="22"/>
    </row>
    <row r="32" spans="1:31" x14ac:dyDescent="0.2">
      <c r="A32" s="7"/>
    </row>
    <row r="33" spans="1:2" x14ac:dyDescent="0.2">
      <c r="A33" s="24"/>
      <c r="B33" s="25"/>
    </row>
    <row r="34" spans="1:2" x14ac:dyDescent="0.2">
      <c r="A34" s="26"/>
    </row>
    <row r="35" spans="1:2" x14ac:dyDescent="0.2">
      <c r="A35" s="27"/>
    </row>
    <row r="36" spans="1:2" ht="18" x14ac:dyDescent="0.25">
      <c r="A36" s="28"/>
    </row>
    <row r="37" spans="1:2" x14ac:dyDescent="0.2">
      <c r="A37" s="24"/>
    </row>
    <row r="38" spans="1:2" x14ac:dyDescent="0.2">
      <c r="A38" s="27"/>
    </row>
    <row r="39" spans="1:2" x14ac:dyDescent="0.2">
      <c r="A39" s="27"/>
    </row>
  </sheetData>
  <mergeCells count="1">
    <mergeCell ref="N1:O1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 Einhaus</dc:creator>
  <cp:keywords/>
  <dc:description/>
  <cp:lastModifiedBy>Shawn Jordison</cp:lastModifiedBy>
  <cp:revision/>
  <dcterms:created xsi:type="dcterms:W3CDTF">2023-04-28T18:04:41Z</dcterms:created>
  <dcterms:modified xsi:type="dcterms:W3CDTF">2026-01-12T15:54:20Z</dcterms:modified>
  <cp:category/>
  <cp:contentStatus/>
</cp:coreProperties>
</file>